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SONIA ATUAL\Sônia Atual\COMP.SLM\COMPRAS SLM  2024\66-LIXEIRA -CAF 2024\"/>
    </mc:Choice>
  </mc:AlternateContent>
  <xr:revisionPtr revIDLastSave="0" documentId="13_ncr:1_{61BB3A7F-3D7D-4D5A-B29B-7017D1AF1C93}" xr6:coauthVersionLast="47" xr6:coauthVersionMax="47" xr10:uidLastSave="{00000000-0000-0000-0000-000000000000}"/>
  <bookViews>
    <workbookView xWindow="-120" yWindow="-120" windowWidth="24240" windowHeight="13140" xr2:uid="{BF51ECA0-76C1-4F79-8CC8-7AC1951A78D5}"/>
  </bookViews>
  <sheets>
    <sheet name="Média Geral" sheetId="1" r:id="rId1"/>
    <sheet name="Média das Empresas" sheetId="2" r:id="rId2"/>
    <sheet name="Divisão de Cotas" sheetId="3" r:id="rId3"/>
  </sheets>
  <externalReferences>
    <externalReference r:id="rId4"/>
  </externalReferences>
  <definedNames>
    <definedName name="_xlnm._FilterDatabase" localSheetId="0" hidden="1">'Média Geral'!$A$1:$M$4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I3" i="1"/>
  <c r="K3" i="1"/>
  <c r="F2" i="3"/>
  <c r="M4" i="1"/>
  <c r="F5" i="3"/>
  <c r="I2" i="3"/>
  <c r="J2" i="3"/>
  <c r="K2" i="3"/>
  <c r="G2" i="3"/>
  <c r="L2" i="3"/>
  <c r="F3" i="3"/>
  <c r="F7" i="3"/>
  <c r="G3" i="3"/>
</calcChain>
</file>

<file path=xl/sharedStrings.xml><?xml version="1.0" encoding="utf-8"?>
<sst xmlns="http://schemas.openxmlformats.org/spreadsheetml/2006/main" count="61" uniqueCount="41">
  <si>
    <t>ITEM</t>
  </si>
  <si>
    <t>ESPECIFICAÇÃO DO PRODUTO</t>
  </si>
  <si>
    <t>UND</t>
  </si>
  <si>
    <t>QUANT</t>
  </si>
  <si>
    <t>Banco de Preços</t>
  </si>
  <si>
    <t>Compras.Gov</t>
  </si>
  <si>
    <t>Média Ponderada</t>
  </si>
  <si>
    <t>V. UNIT.</t>
  </si>
  <si>
    <t>V.TOTAL</t>
  </si>
  <si>
    <t>Média P.</t>
  </si>
  <si>
    <t>QTD de Preços</t>
  </si>
  <si>
    <t>QTD  de Preços</t>
  </si>
  <si>
    <t>LIXEIRA - Material: Polietileno Alta Densidade Capacidade: 100 L Tipo: Com Tampa E Pedal Acoplados Características Adicionais: Conforme Modelo Cor: Branca CATMAT 610861</t>
  </si>
  <si>
    <t>Total de Pesquisas</t>
  </si>
  <si>
    <t>SE COTA?</t>
  </si>
  <si>
    <t>QTD T</t>
  </si>
  <si>
    <t>C. Principal</t>
  </si>
  <si>
    <t>C. Reservada</t>
  </si>
  <si>
    <t>Total</t>
  </si>
  <si>
    <t>VALOR TOTAL GLOBAL</t>
  </si>
  <si>
    <t xml:space="preserve">Total planilha principal </t>
  </si>
  <si>
    <t>Prova</t>
  </si>
  <si>
    <r>
      <t xml:space="preserve">Para fins de obtenção do preço estimativo realizamos pesquisas na ferramenta </t>
    </r>
    <r>
      <rPr>
        <b/>
        <i/>
        <sz val="12"/>
        <color theme="1"/>
        <rFont val="Cambria"/>
        <family val="1"/>
      </rPr>
      <t>"Banco de Preços " (</t>
    </r>
    <r>
      <rPr>
        <i/>
        <sz val="12"/>
        <color theme="1"/>
        <rFont val="Cambria"/>
        <family val="1"/>
      </rPr>
      <t xml:space="preserve"> Disponivel https://www.bancodeprecos.com.br) e "</t>
    </r>
    <r>
      <rPr>
        <b/>
        <i/>
        <sz val="12"/>
        <color theme="1"/>
        <rFont val="Cambria"/>
        <family val="1"/>
      </rPr>
      <t>Banco Nacional de Compras</t>
    </r>
    <r>
      <rPr>
        <i/>
        <sz val="12"/>
        <color theme="1"/>
        <rFont val="Cambria"/>
        <family val="1"/>
      </rPr>
      <t xml:space="preserve"> ( Disponivel (http://bnccompras.com/home/login) e " </t>
    </r>
    <r>
      <rPr>
        <b/>
        <i/>
        <sz val="12"/>
        <color theme="1"/>
        <rFont val="Cambria"/>
        <family val="1"/>
      </rPr>
      <t xml:space="preserve">Compras.Gov" </t>
    </r>
    <r>
      <rPr>
        <i/>
        <sz val="12"/>
        <color theme="1"/>
        <rFont val="Cambria"/>
        <family val="1"/>
      </rPr>
      <t xml:space="preserve">( Disponivel https://  pesqpreco.estaleiro.serpro.gov.br/pesquisa-precos-frontend/manter-cotacao-basica/240102 )
</t>
    </r>
  </si>
  <si>
    <t>Para fins de obtenção do valor estimado, utilizamos neste processo a média ponderada, cuja formula encontra-se indicada na página n° 19, da apostila do modulo II do Curso Licitação de Medicamentos e Material Médico-Hospitalar, cópia anexa</t>
  </si>
  <si>
    <t>Obs: 03</t>
  </si>
  <si>
    <t>Para obter o valor estimado, utilizamos neste processo a média Aritimética  e Média Ponderada na, composição dos valores  informados nas nas fontes de pesquisa acima citadas para compor a média final, escolhemos a opção da média Ponderada por ser mais coerente com preços de mercado..</t>
  </si>
  <si>
    <t xml:space="preserve">Enviamos propostas por e-mails para empresas relacionadas ao item (Lixeira ) e não obtevemos respostas. </t>
  </si>
  <si>
    <t>OBS : 01</t>
  </si>
  <si>
    <t>Para fins de obtenção do preço estimativo foi publicado no Diário Oficial  AMUPE, a solitação de cotação de preços para aquisição de (LIXEIRAS PARA DESCARTE DE MEDICAMENTO) destinados a Secretaria de Saúde da Prefeitura municipal de São Lourenço da Mata;</t>
  </si>
  <si>
    <t>Obs:  02</t>
  </si>
  <si>
    <t>Obs: 04</t>
  </si>
  <si>
    <t>Obs : 05</t>
  </si>
  <si>
    <t>EMPRESAS</t>
  </si>
  <si>
    <t>V.UNT</t>
  </si>
  <si>
    <t>QTD  de Pesquisas</t>
  </si>
  <si>
    <t>AMAZON</t>
  </si>
  <si>
    <t>São Lourenço da Mata , 26 de agosto de 2024</t>
  </si>
  <si>
    <t>Sônia Maria Viana Guedes Oliveira</t>
  </si>
  <si>
    <t xml:space="preserve">Dir. do Planej. de Compras </t>
  </si>
  <si>
    <t>Mat: 988389</t>
  </si>
  <si>
    <t>São Lourenço da Mata , 12 de setembro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</si>
</sst>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mbria"/>
      <family val="1"/>
    </font>
    <font>
      <b/>
      <sz val="9"/>
      <color theme="1"/>
      <name val="Cambria"/>
      <family val="1"/>
    </font>
    <font>
      <sz val="10"/>
      <color theme="1"/>
      <name val="Cambria"/>
      <family val="1"/>
    </font>
    <font>
      <sz val="10.5"/>
      <color rgb="FF000000"/>
      <name val="Cambria"/>
      <family val="1"/>
    </font>
    <font>
      <sz val="10"/>
      <color rgb="FF000000"/>
      <name val="Cambria"/>
      <family val="1"/>
    </font>
    <font>
      <sz val="11"/>
      <color rgb="FFFF0000"/>
      <name val="Calibri"/>
      <family val="2"/>
      <scheme val="minor"/>
    </font>
    <font>
      <b/>
      <i/>
      <sz val="10"/>
      <color theme="1"/>
      <name val="Cambria"/>
      <family val="1"/>
    </font>
    <font>
      <b/>
      <i/>
      <sz val="12"/>
      <name val="Cambria"/>
      <family val="1"/>
    </font>
    <font>
      <b/>
      <i/>
      <sz val="12"/>
      <color rgb="FF000000"/>
      <name val="Cambria"/>
      <family val="1"/>
    </font>
    <font>
      <b/>
      <sz val="10"/>
      <color rgb="FFFF0000"/>
      <name val="Calibri"/>
      <family val="2"/>
      <scheme val="minor"/>
    </font>
    <font>
      <sz val="9"/>
      <color theme="1"/>
      <name val="Cambria"/>
      <family val="1"/>
    </font>
    <font>
      <sz val="10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mbria"/>
      <family val="1"/>
    </font>
    <font>
      <i/>
      <sz val="12"/>
      <color theme="1"/>
      <name val="Cambria"/>
      <family val="1"/>
    </font>
    <font>
      <b/>
      <i/>
      <sz val="12"/>
      <color theme="1"/>
      <name val="Cambria"/>
      <family val="1"/>
    </font>
    <font>
      <i/>
      <sz val="11"/>
      <color theme="1"/>
      <name val="Cambria"/>
      <family val="1"/>
    </font>
    <font>
      <sz val="12"/>
      <color theme="1"/>
      <name val="Cambria"/>
      <family val="1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mbria"/>
      <family val="1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justify" vertical="center" wrapText="1"/>
    </xf>
    <xf numFmtId="0" fontId="4" fillId="2" borderId="4" xfId="0" applyFont="1" applyFill="1" applyBorder="1"/>
    <xf numFmtId="0" fontId="4" fillId="2" borderId="2" xfId="0" applyFont="1" applyFill="1" applyBorder="1"/>
    <xf numFmtId="44" fontId="4" fillId="0" borderId="2" xfId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8" fontId="6" fillId="0" borderId="2" xfId="0" applyNumberFormat="1" applyFont="1" applyBorder="1" applyAlignment="1">
      <alignment horizontal="center" vertical="center"/>
    </xf>
    <xf numFmtId="8" fontId="4" fillId="0" borderId="4" xfId="0" applyNumberFormat="1" applyFont="1" applyBorder="1" applyAlignment="1">
      <alignment vertical="center"/>
    </xf>
    <xf numFmtId="0" fontId="13" fillId="6" borderId="7" xfId="0" applyFont="1" applyFill="1" applyBorder="1" applyAlignment="1">
      <alignment horizontal="center"/>
    </xf>
    <xf numFmtId="3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8" fontId="0" fillId="0" borderId="0" xfId="0" applyNumberFormat="1"/>
    <xf numFmtId="44" fontId="16" fillId="0" borderId="2" xfId="0" applyNumberFormat="1" applyFont="1" applyBorder="1"/>
    <xf numFmtId="44" fontId="0" fillId="0" borderId="0" xfId="0" applyNumberFormat="1"/>
    <xf numFmtId="0" fontId="12" fillId="0" borderId="0" xfId="0" applyFont="1"/>
    <xf numFmtId="0" fontId="4" fillId="0" borderId="0" xfId="0" applyFont="1"/>
    <xf numFmtId="44" fontId="13" fillId="0" borderId="2" xfId="0" applyNumberFormat="1" applyFont="1" applyBorder="1"/>
    <xf numFmtId="44" fontId="3" fillId="2" borderId="1" xfId="1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horizontal="center" vertical="center" wrapText="1"/>
    </xf>
    <xf numFmtId="8" fontId="8" fillId="2" borderId="2" xfId="0" applyNumberFormat="1" applyFont="1" applyFill="1" applyBorder="1" applyAlignment="1">
      <alignment vertical="center"/>
    </xf>
    <xf numFmtId="44" fontId="4" fillId="0" borderId="2" xfId="0" applyNumberFormat="1" applyFont="1" applyBorder="1" applyAlignment="1">
      <alignment horizontal="center" vertical="center"/>
    </xf>
    <xf numFmtId="44" fontId="8" fillId="2" borderId="2" xfId="0" applyNumberFormat="1" applyFont="1" applyFill="1" applyBorder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top" wrapText="1"/>
    </xf>
    <xf numFmtId="0" fontId="14" fillId="2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top"/>
    </xf>
    <xf numFmtId="0" fontId="23" fillId="0" borderId="0" xfId="0" applyFont="1"/>
    <xf numFmtId="0" fontId="24" fillId="0" borderId="0" xfId="0" applyFont="1"/>
    <xf numFmtId="0" fontId="10" fillId="0" borderId="0" xfId="0" applyFont="1" applyAlignment="1">
      <alignment horizontal="left"/>
    </xf>
    <xf numFmtId="0" fontId="25" fillId="0" borderId="0" xfId="0" applyFont="1"/>
    <xf numFmtId="0" fontId="18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64" fontId="4" fillId="0" borderId="2" xfId="1" applyNumberFormat="1" applyFont="1" applyBorder="1" applyAlignment="1">
      <alignment horizontal="center" vertical="center"/>
    </xf>
    <xf numFmtId="44" fontId="4" fillId="0" borderId="2" xfId="1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44" fontId="0" fillId="0" borderId="0" xfId="1" applyFont="1" applyAlignment="1">
      <alignment horizontal="center" vertical="center"/>
    </xf>
    <xf numFmtId="0" fontId="21" fillId="0" borderId="0" xfId="0" applyFont="1" applyAlignment="1">
      <alignment horizontal="center"/>
    </xf>
    <xf numFmtId="44" fontId="21" fillId="0" borderId="0" xfId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left" vertical="top" wrapText="1"/>
    </xf>
    <xf numFmtId="0" fontId="2" fillId="4" borderId="3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/>
    </xf>
    <xf numFmtId="44" fontId="2" fillId="2" borderId="1" xfId="1" applyFont="1" applyFill="1" applyBorder="1" applyAlignment="1">
      <alignment horizontal="center" vertical="top" wrapText="1"/>
    </xf>
    <xf numFmtId="44" fontId="2" fillId="2" borderId="5" xfId="1" applyFont="1" applyFill="1" applyBorder="1" applyAlignment="1">
      <alignment horizontal="center" vertical="top" wrapText="1"/>
    </xf>
    <xf numFmtId="0" fontId="18" fillId="0" borderId="7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44" fontId="9" fillId="2" borderId="1" xfId="1" applyFont="1" applyFill="1" applyBorder="1" applyAlignment="1">
      <alignment horizontal="center" vertical="center" wrapText="1"/>
    </xf>
    <xf numFmtId="44" fontId="9" fillId="2" borderId="6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right" vertical="center"/>
    </xf>
    <xf numFmtId="0" fontId="15" fillId="0" borderId="3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.shortcut-targets-by-id/1WGEqmBLwGx5A2ns_0S0vOETTjZRf3xtk/COMP.SLM/COMPRAS%20SLM%20%202024/21-MATERIAL%20DE%20ODONTOLOGIA%20%202024/Composi&#231;&#227;o%20de%20pre&#231;os%20equipamentos,medicamento%20e%20material%20de%20consu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édia Geral"/>
      <sheetName val="Média P. Empresas"/>
      <sheetName val="Divisão de Cota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D5FA9-A65D-4008-AB50-CD56EE416207}">
  <dimension ref="A1:AB26"/>
  <sheetViews>
    <sheetView tabSelected="1" zoomScale="90" zoomScaleNormal="90" workbookViewId="0">
      <selection activeCell="S8" sqref="S8"/>
    </sheetView>
  </sheetViews>
  <sheetFormatPr defaultRowHeight="15" x14ac:dyDescent="0.25"/>
  <cols>
    <col min="2" max="2" width="21.5703125" customWidth="1"/>
    <col min="5" max="5" width="14.28515625" customWidth="1"/>
    <col min="6" max="6" width="10.5703125" customWidth="1"/>
    <col min="7" max="7" width="13.42578125" customWidth="1"/>
    <col min="8" max="8" width="10.5703125" customWidth="1"/>
    <col min="9" max="9" width="15" customWidth="1"/>
    <col min="10" max="10" width="12.42578125" customWidth="1"/>
    <col min="11" max="11" width="19.7109375" customWidth="1"/>
    <col min="12" max="12" width="11.7109375" customWidth="1"/>
    <col min="13" max="13" width="20" customWidth="1"/>
  </cols>
  <sheetData>
    <row r="1" spans="1:28" x14ac:dyDescent="0.25">
      <c r="A1" s="59" t="s">
        <v>0</v>
      </c>
      <c r="B1" s="59" t="s">
        <v>1</v>
      </c>
      <c r="C1" s="61" t="s">
        <v>2</v>
      </c>
      <c r="D1" s="63" t="s">
        <v>3</v>
      </c>
      <c r="E1" s="64" t="s">
        <v>4</v>
      </c>
      <c r="F1" s="65"/>
      <c r="G1" s="68" t="s">
        <v>5</v>
      </c>
      <c r="H1" s="69"/>
      <c r="I1" s="68" t="s">
        <v>32</v>
      </c>
      <c r="J1" s="69"/>
      <c r="K1" s="70" t="s">
        <v>6</v>
      </c>
      <c r="L1" s="70" t="s">
        <v>7</v>
      </c>
      <c r="M1" s="70" t="s">
        <v>8</v>
      </c>
    </row>
    <row r="2" spans="1:28" ht="25.5" x14ac:dyDescent="0.25">
      <c r="A2" s="60"/>
      <c r="B2" s="60"/>
      <c r="C2" s="62"/>
      <c r="D2" s="59"/>
      <c r="E2" s="6" t="s">
        <v>9</v>
      </c>
      <c r="F2" s="7" t="s">
        <v>10</v>
      </c>
      <c r="G2" s="8" t="s">
        <v>9</v>
      </c>
      <c r="H2" s="8" t="s">
        <v>11</v>
      </c>
      <c r="I2" s="8" t="s">
        <v>33</v>
      </c>
      <c r="J2" s="8" t="s">
        <v>34</v>
      </c>
      <c r="K2" s="71"/>
      <c r="L2" s="71"/>
      <c r="M2" s="71"/>
    </row>
    <row r="3" spans="1:28" ht="136.5" customHeight="1" x14ac:dyDescent="0.25">
      <c r="A3" s="1">
        <v>1</v>
      </c>
      <c r="B3" s="2" t="s">
        <v>12</v>
      </c>
      <c r="C3" s="9" t="s">
        <v>2</v>
      </c>
      <c r="D3" s="1">
        <v>40</v>
      </c>
      <c r="E3" s="52">
        <v>256.89</v>
      </c>
      <c r="F3" s="1">
        <v>4</v>
      </c>
      <c r="G3" s="14">
        <v>190</v>
      </c>
      <c r="H3" s="1">
        <v>1</v>
      </c>
      <c r="I3" s="14">
        <f>'Média das Empresas'!E3</f>
        <v>209.9</v>
      </c>
      <c r="J3" s="1">
        <v>1</v>
      </c>
      <c r="K3" s="34">
        <f>(((E3*F3+G3*H3+I3*J3)/(F3+H3+J3)))</f>
        <v>237.91</v>
      </c>
      <c r="L3" s="14">
        <v>237.91</v>
      </c>
      <c r="M3" s="34">
        <f>D3*L3</f>
        <v>9516.4</v>
      </c>
    </row>
    <row r="4" spans="1:28" x14ac:dyDescent="0.25">
      <c r="A4" s="10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35">
        <f>SUM(M3)</f>
        <v>9516.4</v>
      </c>
    </row>
    <row r="5" spans="1:28" x14ac:dyDescent="0.25">
      <c r="B5" s="3"/>
    </row>
    <row r="6" spans="1:28" ht="54" customHeight="1" x14ac:dyDescent="0.25">
      <c r="A6" s="41" t="s">
        <v>27</v>
      </c>
      <c r="B6" s="72" t="s">
        <v>28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spans="1:28" ht="15.75" x14ac:dyDescent="0.25">
      <c r="A7" s="42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1:28" ht="36" customHeight="1" x14ac:dyDescent="0.25">
      <c r="A8" s="36" t="s">
        <v>29</v>
      </c>
      <c r="B8" s="67" t="s">
        <v>22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28" x14ac:dyDescent="0.25">
      <c r="B9" s="4"/>
    </row>
    <row r="10" spans="1:28" ht="42.75" customHeight="1" x14ac:dyDescent="0.25">
      <c r="A10" s="43" t="s">
        <v>24</v>
      </c>
      <c r="B10" s="67" t="s">
        <v>23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40"/>
      <c r="O10" s="40"/>
      <c r="P10" s="40"/>
      <c r="Q10" s="40"/>
      <c r="R10" s="40"/>
      <c r="S10" s="40"/>
    </row>
    <row r="11" spans="1:28" x14ac:dyDescent="0.25"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</row>
    <row r="13" spans="1:28" ht="50.25" customHeight="1" x14ac:dyDescent="0.25">
      <c r="A13" s="43" t="s">
        <v>30</v>
      </c>
      <c r="B13" s="67" t="s">
        <v>25</v>
      </c>
      <c r="C13" s="67"/>
      <c r="D13" s="67"/>
      <c r="E13" s="67"/>
      <c r="F13" s="67"/>
      <c r="G13" s="67"/>
      <c r="H13" s="67"/>
      <c r="I13" s="67"/>
      <c r="J13" s="67"/>
      <c r="K13" s="67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</row>
    <row r="15" spans="1:28" ht="33" customHeight="1" x14ac:dyDescent="0.25">
      <c r="A15" s="43" t="s">
        <v>31</v>
      </c>
      <c r="B15" s="44" t="s">
        <v>26</v>
      </c>
      <c r="C15" s="45"/>
      <c r="D15" s="45"/>
      <c r="E15" s="45"/>
      <c r="F15" s="45"/>
      <c r="G15" s="45"/>
      <c r="H15" s="45"/>
      <c r="I15" s="45"/>
      <c r="J15" s="45"/>
      <c r="K15" s="37"/>
      <c r="L15" s="37"/>
      <c r="M15" s="37"/>
      <c r="N15" s="37"/>
      <c r="O15" s="37"/>
    </row>
    <row r="17" spans="2:11" ht="15.75" x14ac:dyDescent="0.25">
      <c r="C17" s="56"/>
      <c r="D17" s="57"/>
      <c r="E17" s="58" t="s">
        <v>40</v>
      </c>
      <c r="F17" s="58"/>
    </row>
    <row r="18" spans="2:11" ht="18.75" x14ac:dyDescent="0.3">
      <c r="C18" s="56"/>
      <c r="D18" s="57"/>
      <c r="E18" s="58"/>
      <c r="F18" s="58"/>
      <c r="G18" s="47"/>
      <c r="I18" s="46"/>
      <c r="J18" s="47"/>
      <c r="K18" s="46"/>
    </row>
    <row r="19" spans="2:11" ht="15.75" x14ac:dyDescent="0.25">
      <c r="C19" s="56"/>
      <c r="D19" s="57"/>
      <c r="E19" s="58" t="s">
        <v>37</v>
      </c>
      <c r="F19" s="58"/>
    </row>
    <row r="20" spans="2:11" ht="15.75" x14ac:dyDescent="0.25">
      <c r="C20" s="56"/>
      <c r="D20" s="66" t="s">
        <v>38</v>
      </c>
      <c r="E20" s="66"/>
      <c r="F20" s="66"/>
    </row>
    <row r="21" spans="2:11" ht="15.75" x14ac:dyDescent="0.25">
      <c r="C21" s="56"/>
      <c r="D21" s="57"/>
      <c r="E21" s="57" t="s">
        <v>39</v>
      </c>
      <c r="F21" s="57"/>
    </row>
    <row r="24" spans="2:11" ht="15.75" x14ac:dyDescent="0.25">
      <c r="B24" s="48"/>
      <c r="C24" s="48"/>
      <c r="D24" s="48"/>
      <c r="E24" s="49"/>
      <c r="F24" s="49"/>
      <c r="G24" s="49"/>
      <c r="H24" s="49"/>
    </row>
    <row r="25" spans="2:11" ht="15.75" x14ac:dyDescent="0.25">
      <c r="B25" s="50"/>
      <c r="C25" s="51"/>
      <c r="D25" s="51"/>
      <c r="E25" s="49"/>
      <c r="F25" s="49"/>
      <c r="G25" s="49"/>
      <c r="H25" s="49"/>
    </row>
    <row r="26" spans="2:11" ht="15.75" x14ac:dyDescent="0.25">
      <c r="B26" s="50"/>
      <c r="C26" s="50"/>
      <c r="D26" s="50"/>
      <c r="E26" s="49"/>
      <c r="F26" s="49"/>
      <c r="G26" s="49"/>
      <c r="H26" s="49"/>
    </row>
  </sheetData>
  <autoFilter ref="A1:M4" xr:uid="{BC0D5FA9-A65D-4008-AB50-CD56EE416207}">
    <filterColumn colId="4" showButton="0"/>
    <filterColumn colId="8" showButton="0"/>
  </autoFilter>
  <mergeCells count="15">
    <mergeCell ref="D20:F20"/>
    <mergeCell ref="B13:K13"/>
    <mergeCell ref="B10:M10"/>
    <mergeCell ref="B8:P8"/>
    <mergeCell ref="I1:J1"/>
    <mergeCell ref="K1:K2"/>
    <mergeCell ref="L1:L2"/>
    <mergeCell ref="M1:M2"/>
    <mergeCell ref="B6:M6"/>
    <mergeCell ref="G1:H1"/>
    <mergeCell ref="A1:A2"/>
    <mergeCell ref="B1:B2"/>
    <mergeCell ref="C1:C2"/>
    <mergeCell ref="D1:D2"/>
    <mergeCell ref="E1:F1"/>
  </mergeCells>
  <pageMargins left="0.511811024" right="0.511811024" top="0.78740157499999996" bottom="0.78740157499999996" header="0.31496062000000002" footer="0.31496062000000002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E60FA-EDEB-4A2C-A337-1ED0035BFD1D}">
  <dimension ref="A1:G11"/>
  <sheetViews>
    <sheetView workbookViewId="0">
      <selection activeCell="L7" sqref="L7"/>
    </sheetView>
  </sheetViews>
  <sheetFormatPr defaultRowHeight="15" x14ac:dyDescent="0.25"/>
  <cols>
    <col min="1" max="1" width="7.140625" customWidth="1"/>
    <col min="2" max="2" width="21.85546875" customWidth="1"/>
    <col min="3" max="3" width="10.140625" customWidth="1"/>
    <col min="5" max="5" width="12" customWidth="1"/>
    <col min="6" max="6" width="12.7109375" customWidth="1"/>
    <col min="7" max="7" width="13.28515625" customWidth="1"/>
  </cols>
  <sheetData>
    <row r="1" spans="1:7" x14ac:dyDescent="0.25">
      <c r="A1" s="77" t="s">
        <v>0</v>
      </c>
      <c r="B1" s="77" t="s">
        <v>1</v>
      </c>
      <c r="C1" s="77" t="s">
        <v>2</v>
      </c>
      <c r="D1" s="77" t="s">
        <v>3</v>
      </c>
      <c r="E1" s="78" t="s">
        <v>35</v>
      </c>
      <c r="F1" s="74" t="s">
        <v>7</v>
      </c>
      <c r="G1" s="76" t="s">
        <v>13</v>
      </c>
    </row>
    <row r="2" spans="1:7" x14ac:dyDescent="0.25">
      <c r="A2" s="77"/>
      <c r="B2" s="77"/>
      <c r="C2" s="77"/>
      <c r="D2" s="77"/>
      <c r="E2" s="79"/>
      <c r="F2" s="75"/>
      <c r="G2" s="76"/>
    </row>
    <row r="3" spans="1:7" ht="135" x14ac:dyDescent="0.25">
      <c r="A3" s="1">
        <v>1</v>
      </c>
      <c r="B3" s="54" t="s">
        <v>12</v>
      </c>
      <c r="C3" s="9" t="s">
        <v>2</v>
      </c>
      <c r="D3" s="1">
        <v>40</v>
      </c>
      <c r="E3" s="53">
        <v>209.9</v>
      </c>
      <c r="F3" s="53">
        <v>209.9</v>
      </c>
      <c r="G3" s="55">
        <v>1</v>
      </c>
    </row>
    <row r="4" spans="1:7" x14ac:dyDescent="0.25">
      <c r="A4" s="15"/>
      <c r="B4" s="13"/>
      <c r="C4" s="13"/>
      <c r="D4" s="13"/>
      <c r="E4" s="13"/>
      <c r="F4" s="13"/>
      <c r="G4" s="13"/>
    </row>
    <row r="7" spans="1:7" ht="15.75" x14ac:dyDescent="0.25">
      <c r="C7" s="56"/>
      <c r="D7" s="57"/>
      <c r="E7" s="58" t="s">
        <v>36</v>
      </c>
      <c r="F7" s="58"/>
    </row>
    <row r="8" spans="1:7" ht="18" x14ac:dyDescent="0.25">
      <c r="C8" s="56"/>
      <c r="D8" s="57"/>
      <c r="E8" s="58"/>
      <c r="F8" s="58"/>
      <c r="G8" s="47"/>
    </row>
    <row r="9" spans="1:7" ht="15.75" x14ac:dyDescent="0.25">
      <c r="C9" s="56"/>
      <c r="D9" s="57"/>
      <c r="E9" s="58" t="s">
        <v>37</v>
      </c>
      <c r="F9" s="58"/>
    </row>
    <row r="10" spans="1:7" ht="15.75" x14ac:dyDescent="0.25">
      <c r="C10" s="56"/>
      <c r="D10" s="66" t="s">
        <v>38</v>
      </c>
      <c r="E10" s="66"/>
      <c r="F10" s="66"/>
    </row>
    <row r="11" spans="1:7" ht="15.75" x14ac:dyDescent="0.25">
      <c r="C11" s="56"/>
      <c r="D11" s="57"/>
      <c r="E11" s="57" t="s">
        <v>39</v>
      </c>
      <c r="F11" s="57"/>
    </row>
  </sheetData>
  <mergeCells count="8">
    <mergeCell ref="D10:F10"/>
    <mergeCell ref="F1:F2"/>
    <mergeCell ref="G1:G2"/>
    <mergeCell ref="A1:A2"/>
    <mergeCell ref="B1:B2"/>
    <mergeCell ref="C1:C2"/>
    <mergeCell ref="D1:D2"/>
    <mergeCell ref="E1:E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ABAE6-54FA-4E82-B5FC-43DBA728CAEC}">
  <dimension ref="A1:L7"/>
  <sheetViews>
    <sheetView workbookViewId="0">
      <selection activeCell="G15" sqref="G15"/>
    </sheetView>
  </sheetViews>
  <sheetFormatPr defaultRowHeight="15" x14ac:dyDescent="0.25"/>
  <cols>
    <col min="1" max="1" width="7.140625" customWidth="1"/>
    <col min="2" max="2" width="25.140625" customWidth="1"/>
    <col min="3" max="3" width="9.28515625" customWidth="1"/>
    <col min="4" max="4" width="10.5703125" customWidth="1"/>
    <col min="5" max="5" width="12" customWidth="1"/>
    <col min="6" max="6" width="17.5703125" customWidth="1"/>
    <col min="7" max="7" width="16.85546875" bestFit="1" customWidth="1"/>
    <col min="10" max="10" width="11" customWidth="1"/>
    <col min="11" max="11" width="14.7109375" customWidth="1"/>
  </cols>
  <sheetData>
    <row r="1" spans="1:12" ht="25.5" x14ac:dyDescent="0.25">
      <c r="A1" s="5" t="s">
        <v>0</v>
      </c>
      <c r="B1" s="5" t="s">
        <v>1</v>
      </c>
      <c r="C1" s="5" t="s">
        <v>2</v>
      </c>
      <c r="D1" s="5" t="s">
        <v>3</v>
      </c>
      <c r="E1" s="31" t="s">
        <v>7</v>
      </c>
      <c r="F1" s="32" t="s">
        <v>8</v>
      </c>
      <c r="G1" s="16" t="s">
        <v>14</v>
      </c>
      <c r="H1" s="17" t="s">
        <v>15</v>
      </c>
      <c r="I1" s="18">
        <v>0.25</v>
      </c>
      <c r="J1" s="17" t="s">
        <v>16</v>
      </c>
      <c r="K1" s="17" t="s">
        <v>17</v>
      </c>
      <c r="L1" s="17" t="s">
        <v>18</v>
      </c>
    </row>
    <row r="2" spans="1:12" ht="71.25" customHeight="1" x14ac:dyDescent="0.25">
      <c r="A2" s="1">
        <v>1</v>
      </c>
      <c r="B2" s="2" t="s">
        <v>12</v>
      </c>
      <c r="C2" s="9" t="s">
        <v>2</v>
      </c>
      <c r="D2" s="1">
        <v>40</v>
      </c>
      <c r="E2" s="19">
        <v>234.87</v>
      </c>
      <c r="F2" s="20">
        <f>D2*E2</f>
        <v>9394.7999999999993</v>
      </c>
      <c r="G2" s="21" t="str">
        <f t="shared" ref="G2" si="0">IF(F2&gt;80000,"cota"," ")</f>
        <v xml:space="preserve"> </v>
      </c>
      <c r="H2" s="22"/>
      <c r="I2" s="23">
        <f>H2/4</f>
        <v>0</v>
      </c>
      <c r="J2" s="24">
        <f>H2-I2</f>
        <v>0</v>
      </c>
      <c r="K2" s="24">
        <f>H2-J2</f>
        <v>0</v>
      </c>
      <c r="L2" s="24">
        <f>I2+J2</f>
        <v>0</v>
      </c>
    </row>
    <row r="3" spans="1:12" x14ac:dyDescent="0.25">
      <c r="A3" s="80" t="s">
        <v>19</v>
      </c>
      <c r="B3" s="81"/>
      <c r="C3" s="81"/>
      <c r="D3" s="81"/>
      <c r="E3" s="82"/>
      <c r="F3" s="33">
        <f>SUM(F2:F2)</f>
        <v>9394.7999999999993</v>
      </c>
      <c r="G3" s="21" t="str">
        <f t="shared" ref="G3" si="1">IF(F3&gt;80000,"cota"," ")</f>
        <v xml:space="preserve"> </v>
      </c>
    </row>
    <row r="4" spans="1:12" x14ac:dyDescent="0.25">
      <c r="I4" s="25"/>
    </row>
    <row r="5" spans="1:12" x14ac:dyDescent="0.25">
      <c r="C5" s="83" t="s">
        <v>20</v>
      </c>
      <c r="D5" s="84"/>
      <c r="E5" s="85"/>
      <c r="F5" s="26" t="e">
        <f>'[1]Média Geral'!N212</f>
        <v>#REF!</v>
      </c>
      <c r="G5" s="27"/>
    </row>
    <row r="6" spans="1:12" x14ac:dyDescent="0.25">
      <c r="C6" s="28"/>
      <c r="D6" s="29"/>
      <c r="G6" s="25"/>
    </row>
    <row r="7" spans="1:12" x14ac:dyDescent="0.25">
      <c r="C7" s="86" t="s">
        <v>21</v>
      </c>
      <c r="D7" s="87"/>
      <c r="E7" s="88"/>
      <c r="F7" s="30" t="e">
        <f>F5-F3</f>
        <v>#REF!</v>
      </c>
      <c r="G7" s="27"/>
    </row>
  </sheetData>
  <mergeCells count="3">
    <mergeCell ref="A3:E3"/>
    <mergeCell ref="C5:E5"/>
    <mergeCell ref="C7:E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Média Geral</vt:lpstr>
      <vt:lpstr>Média das Empresas</vt:lpstr>
      <vt:lpstr>Divisão de Cotas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</dc:creator>
  <cp:lastModifiedBy>Mill</cp:lastModifiedBy>
  <cp:lastPrinted>2024-09-17T12:55:52Z</cp:lastPrinted>
  <dcterms:created xsi:type="dcterms:W3CDTF">2024-07-04T17:28:08Z</dcterms:created>
  <dcterms:modified xsi:type="dcterms:W3CDTF">2024-09-17T12:56:03Z</dcterms:modified>
</cp:coreProperties>
</file>